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45621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D28" i="10" s="1"/>
  <c r="AK28" i="10" s="1"/>
  <c r="AK24" i="10" s="1"/>
  <c r="AL23" i="10"/>
  <c r="AG24" i="10"/>
  <c r="AK8" i="10" s="1"/>
  <c r="AI1" i="10" s="1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K45" i="10" s="1"/>
  <c r="AE6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D38" i="10" l="1"/>
  <c r="AK62" i="10"/>
  <c r="AD27" i="10"/>
  <c r="AK23" i="10" s="1"/>
  <c r="AK7" i="10" s="1"/>
  <c r="AG1" i="10" s="1"/>
  <c r="AK34" i="10"/>
  <c r="U60" i="10" s="1"/>
  <c r="AK35" i="10"/>
  <c r="AK38" i="10"/>
  <c r="P60" i="10" s="1"/>
  <c r="AK27" i="10"/>
  <c r="F60" i="10" s="1"/>
  <c r="AK49" i="10"/>
  <c r="Z60" i="10" s="1"/>
  <c r="AK46" i="10"/>
  <c r="AK6" i="10" l="1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<sst xmlns="http://schemas.openxmlformats.org/spreadsheetml/2006/main" count="106" uniqueCount="92">
  <si>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</si>
  <si>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</si>
  <si>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</si>
  <si>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</si>
  <si>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</si>
  <si>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</si>
  <si>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</si>
  <si>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</si>
  <si>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</si>
  <si>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</si>
  <si>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</si>
  <si>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</si>
  <si>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</si>
  <si>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</si>
  <si>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</si>
  <si>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</si>
  <si>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</si>
  <si>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</si>
  <si>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</si>
  <si>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</si>
  <si>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</si>
  <si>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</si>
  <si>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</si>
  <si>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</si>
  <si>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</si>
  <si>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</si>
  <si>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</si>
  <si>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</si>
  <si>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</si>
  <si>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</si>
  <si>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</si>
  <si>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</si>
  <si>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</si>
  <si>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</si>
  <si>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</si>
  <si>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</si>
  <si>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</si>
  <si>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</si>
  <si>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</si>
  <si>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</si>
  <si>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</si>
  <si>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</si>
  <si>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</si>
  <si>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</si>
  <si>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</si>
  <si>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</si>
  <si>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</si>
  <si>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</si>
  <si>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</si>
  <si>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</si>
  <si>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</si>
  <si>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</si>
  <si>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</si>
  <si>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</si>
  <si>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</si>
  <si>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</si>
  <si>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</si>
  <si>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</si>
  <si>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</si>
  <si>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</si>
  <si>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</si>
  <si>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</si>
  <si>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</si>
  <si>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</si>
  <si>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</si>
  <si>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</si>
  <si>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</si>
  <si>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</si>
  <si>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</si>
  <si>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</si>
  <si>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</si>
  <si>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</si>
  <si>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</si>
  <si>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</si>
  <si>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</si>
  <si>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</si>
  <si>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</si>
  <si>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</si>
  <si>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</si>
  <si>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</si>
  <si>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</si>
  <si>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</si>
  <si>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</si>
  <si>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</si>
  <si>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</si>
  <si>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</si>
  <si>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</si>
  <si>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株式会社あいう</t>
    <rPh sb="0" eb="4">
      <t>カブシキガイシャ</t>
    </rPh>
    <phoneticPr fontId="2"/>
  </si>
  <si>
    <t>奈良市あいう</t>
    <rPh sb="0" eb="3">
      <t>ナラシ</t>
    </rPh>
    <phoneticPr fontId="2"/>
  </si>
  <si>
    <t>あいう訪問介護</t>
    <rPh sb="3" eb="5">
      <t>ホウモン</t>
    </rPh>
    <rPh sb="5" eb="7">
      <t>カイゴ</t>
    </rPh>
    <phoneticPr fontId="2"/>
  </si>
  <si>
    <t>五條市長　殿</t>
    <rPh sb="0" eb="2">
      <t>ゴジョウ</t>
    </rPh>
    <rPh sb="2" eb="3">
      <t>シ</t>
    </rPh>
    <rPh sb="3" eb="4">
      <t>チョウ</t>
    </rPh>
    <rPh sb="4" eb="5">
      <t>シチョウ</t>
    </rPh>
    <rPh sb="5" eb="6">
      <t>ドノ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</si>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</sst>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2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>
              <a:xfrm>
                <a:off x="6691992" y="53150387"/>
                <a:ext cx="843643" cy="18097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>
              <a:xfrm>
                <a:off x="7668985" y="53136888"/>
                <a:ext cx="785132" cy="2000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>
              <a:xfrm>
                <a:off x="6463402" y="53067920"/>
                <a:ext cx="2460171" cy="367394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49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>
              <a:xfrm>
                <a:off x="6682468" y="54028048"/>
                <a:ext cx="843643" cy="187777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>
              <a:xfrm>
                <a:off x="7659460" y="54032606"/>
                <a:ext cx="785133" cy="206831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>
              <a:xfrm>
                <a:off x="6436191" y="53965607"/>
                <a:ext cx="2477860" cy="326568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topLeftCell="A43" zoomScale="85" zoomScaleNormal="70" zoomScaleSheetLayoutView="85" workbookViewId="0">
      <selection activeCell="J48" sqref="J48:AI48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48</v>
      </c>
      <c r="V1" s="166" t="s">
        <v>56</v>
      </c>
      <c r="W1" s="167"/>
      <c r="X1" s="167"/>
      <c r="Y1" s="168"/>
      <c r="Z1" s="16" t="s">
        <v>51</v>
      </c>
      <c r="AA1" s="17" t="str">
        <f>IF(AK58=1,"○","")</f>
        <v/>
      </c>
      <c r="AB1" s="16" t="s">
        <v>52</v>
      </c>
      <c r="AC1" s="17" t="str">
        <f>IF(AK64=1,"○","")</f>
        <v/>
      </c>
      <c r="AD1" s="16" t="s">
        <v>53</v>
      </c>
      <c r="AE1" s="17" t="str">
        <f>IF(AK21=1,"○","")</f>
        <v/>
      </c>
      <c r="AF1" s="16" t="s">
        <v>54</v>
      </c>
      <c r="AG1" s="17" t="str">
        <f>IF(AK7&gt;0,"○","")</f>
        <v/>
      </c>
      <c r="AH1" s="16" t="s">
        <v>55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</row>
    <row r="4" spans="1:38" x14ac:dyDescent="0.45">
      <c r="A4" s="3" t="s">
        <v>90</v>
      </c>
      <c r="Y4" s="185" t="s">
        <v>91</v>
      </c>
      <c r="AA4" s="170"/>
      <c r="AB4" s="170"/>
      <c r="AC4" s="9" t="s">
        <v>1</v>
      </c>
      <c r="AD4" s="170"/>
      <c r="AE4" s="170"/>
      <c r="AF4" s="9" t="s">
        <v>2</v>
      </c>
      <c r="AG4" s="170"/>
      <c r="AH4" s="170"/>
      <c r="AI4" s="9" t="s">
        <v>3</v>
      </c>
      <c r="AK4" s="11">
        <f>COUNTIF($AK$22:$AK$54,"未入力")</f>
        <v>3</v>
      </c>
      <c r="AL4" s="9" t="s">
        <v>62</v>
      </c>
    </row>
    <row r="5" spans="1:38" x14ac:dyDescent="0.45">
      <c r="R5" s="171" t="s">
        <v>32</v>
      </c>
      <c r="S5" s="171"/>
      <c r="T5" s="171"/>
      <c r="U5" s="171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K5" s="11">
        <f>COUNTIF($AK$22:$AK$54,"未利用")</f>
        <v>0</v>
      </c>
      <c r="AL5" s="9" t="s">
        <v>63</v>
      </c>
    </row>
    <row r="6" spans="1:38" x14ac:dyDescent="0.45">
      <c r="R6" s="171"/>
      <c r="S6" s="171"/>
      <c r="T6" s="171"/>
      <c r="U6" s="171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K6" s="11">
        <f>COUNTIF($AK$22:$AK$54,"対象外")</f>
        <v>0</v>
      </c>
      <c r="AL6" s="9" t="s">
        <v>64</v>
      </c>
    </row>
    <row r="7" spans="1:38" x14ac:dyDescent="0.45">
      <c r="O7" s="9" t="s">
        <v>4</v>
      </c>
      <c r="R7" s="171" t="s">
        <v>5</v>
      </c>
      <c r="S7" s="171"/>
      <c r="T7" s="171"/>
      <c r="U7" s="171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K7" s="11">
        <f>COUNTIF($AK$22:$AK$54,"正当理由Ⅳ")</f>
        <v>0</v>
      </c>
      <c r="AL7" s="9" t="s">
        <v>65</v>
      </c>
    </row>
    <row r="8" spans="1:38" x14ac:dyDescent="0.45">
      <c r="R8" s="171"/>
      <c r="S8" s="171"/>
      <c r="T8" s="171"/>
      <c r="U8" s="171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G8" s="174" t="s">
        <v>36</v>
      </c>
      <c r="AH8" s="175"/>
      <c r="AK8" s="12">
        <f>SUM(AG24,AG35,AG46)</f>
        <v>0</v>
      </c>
      <c r="AL8" s="9" t="s">
        <v>66</v>
      </c>
    </row>
    <row r="9" spans="1:38" ht="19.5" customHeight="1" x14ac:dyDescent="0.45">
      <c r="R9" s="171" t="s">
        <v>6</v>
      </c>
      <c r="S9" s="171"/>
      <c r="T9" s="171"/>
      <c r="U9" s="171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G9" s="175"/>
      <c r="AH9" s="17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177" t="s">
        <v>7</v>
      </c>
      <c r="B11" s="178"/>
      <c r="C11" s="178"/>
      <c r="D11" s="17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180"/>
      <c r="P11" s="180"/>
      <c r="Q11" s="180"/>
      <c r="R11" s="181" t="s">
        <v>8</v>
      </c>
      <c r="S11" s="178"/>
      <c r="T11" s="178"/>
      <c r="U11" s="179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8" ht="33.75" customHeight="1" thickBot="1" x14ac:dyDescent="0.5">
      <c r="A12" s="184" t="s">
        <v>34</v>
      </c>
      <c r="B12" s="147"/>
      <c r="C12" s="147"/>
      <c r="D12" s="148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 t="s">
        <v>35</v>
      </c>
      <c r="S12" s="147"/>
      <c r="T12" s="147"/>
      <c r="U12" s="148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9"/>
    </row>
    <row r="13" spans="1:38" ht="9.75" customHeight="1" x14ac:dyDescent="0.45"/>
    <row r="14" spans="1:38" s="11" customFormat="1" ht="16.5" x14ac:dyDescent="0.45">
      <c r="A14" s="21" t="s">
        <v>29</v>
      </c>
    </row>
    <row r="15" spans="1:38" s="11" customFormat="1" x14ac:dyDescent="0.45">
      <c r="A15" s="11" t="s">
        <v>30</v>
      </c>
      <c r="AK15" s="9" t="s">
        <v>38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79</v>
      </c>
      <c r="AK17" s="9" t="s">
        <v>12</v>
      </c>
    </row>
    <row r="18" spans="1:39" ht="9" customHeight="1" thickBot="1" x14ac:dyDescent="0.5"/>
    <row r="19" spans="1:39" x14ac:dyDescent="0.45">
      <c r="A19" s="150" t="s">
        <v>9</v>
      </c>
      <c r="B19" s="151"/>
      <c r="C19" s="151"/>
      <c r="D19" s="152"/>
      <c r="E19" s="186" t="s">
        <v>91</v>
      </c>
      <c r="F19" s="187"/>
      <c r="G19" s="156"/>
      <c r="H19" s="156"/>
      <c r="I19" s="151" t="s">
        <v>10</v>
      </c>
      <c r="J19" s="151"/>
      <c r="K19" s="158" t="s">
        <v>37</v>
      </c>
      <c r="L19" s="160"/>
      <c r="M19" s="156"/>
      <c r="N19" s="156"/>
      <c r="O19" s="156"/>
      <c r="P19" s="156"/>
      <c r="Q19" s="152" t="s">
        <v>39</v>
      </c>
      <c r="R19" s="161" t="s">
        <v>11</v>
      </c>
      <c r="S19" s="161"/>
      <c r="T19" s="161" t="s">
        <v>13</v>
      </c>
      <c r="U19" s="161"/>
      <c r="V19" s="161" t="s">
        <v>15</v>
      </c>
      <c r="W19" s="161"/>
      <c r="X19" s="161" t="s">
        <v>16</v>
      </c>
      <c r="Y19" s="161"/>
      <c r="Z19" s="161" t="s">
        <v>17</v>
      </c>
      <c r="AA19" s="161"/>
      <c r="AB19" s="161" t="s">
        <v>18</v>
      </c>
      <c r="AC19" s="161"/>
      <c r="AD19" s="161" t="s">
        <v>19</v>
      </c>
      <c r="AE19" s="161"/>
      <c r="AF19" s="161" t="s">
        <v>25</v>
      </c>
      <c r="AG19" s="161"/>
      <c r="AH19" s="161"/>
      <c r="AI19" s="162"/>
    </row>
    <row r="20" spans="1:39" x14ac:dyDescent="0.45">
      <c r="A20" s="153"/>
      <c r="B20" s="154"/>
      <c r="C20" s="154"/>
      <c r="D20" s="155"/>
      <c r="E20" s="188"/>
      <c r="F20" s="189"/>
      <c r="G20" s="157"/>
      <c r="H20" s="157"/>
      <c r="I20" s="154"/>
      <c r="J20" s="154"/>
      <c r="K20" s="159"/>
      <c r="L20" s="157"/>
      <c r="M20" s="157"/>
      <c r="N20" s="157"/>
      <c r="O20" s="157"/>
      <c r="P20" s="157"/>
      <c r="Q20" s="155"/>
      <c r="R20" s="163" t="s">
        <v>12</v>
      </c>
      <c r="S20" s="163"/>
      <c r="T20" s="163" t="s">
        <v>14</v>
      </c>
      <c r="U20" s="163"/>
      <c r="V20" s="163" t="s">
        <v>20</v>
      </c>
      <c r="W20" s="163"/>
      <c r="X20" s="163" t="s">
        <v>21</v>
      </c>
      <c r="Y20" s="163"/>
      <c r="Z20" s="163" t="s">
        <v>22</v>
      </c>
      <c r="AA20" s="163"/>
      <c r="AB20" s="163" t="s">
        <v>23</v>
      </c>
      <c r="AC20" s="163"/>
      <c r="AD20" s="163" t="s">
        <v>24</v>
      </c>
      <c r="AE20" s="163"/>
      <c r="AF20" s="163"/>
      <c r="AG20" s="163"/>
      <c r="AH20" s="163"/>
      <c r="AI20" s="164"/>
    </row>
    <row r="21" spans="1:39" ht="27.75" customHeight="1" thickBot="1" x14ac:dyDescent="0.5">
      <c r="A21" s="22" t="s">
        <v>40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43"/>
      <c r="U21" s="144"/>
      <c r="V21" s="143"/>
      <c r="W21" s="144"/>
      <c r="X21" s="143"/>
      <c r="Y21" s="144"/>
      <c r="Z21" s="143"/>
      <c r="AA21" s="144"/>
      <c r="AB21" s="143"/>
      <c r="AC21" s="144"/>
      <c r="AD21" s="143"/>
      <c r="AE21" s="144"/>
      <c r="AF21" s="24"/>
      <c r="AG21" s="141" t="str">
        <f>IF(SUM(T21:AE21)=0,"",SUM(T21:AE21))</f>
        <v/>
      </c>
      <c r="AH21" s="141"/>
      <c r="AI21" s="142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50" t="s">
        <v>26</v>
      </c>
      <c r="B22" s="51"/>
      <c r="C22" s="54" t="str">
        <f>A22</f>
        <v>訪問介護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7"/>
      <c r="W22" s="58"/>
      <c r="X22" s="57"/>
      <c r="Y22" s="58"/>
      <c r="Z22" s="57"/>
      <c r="AA22" s="58"/>
      <c r="AB22" s="57"/>
      <c r="AC22" s="58"/>
      <c r="AD22" s="57"/>
      <c r="AE22" s="58"/>
      <c r="AF22" s="4" t="s">
        <v>41</v>
      </c>
      <c r="AG22" s="59" t="str">
        <f>IF(SUM(T22:AE22)=0,"",SUM(T22:AE22))</f>
        <v/>
      </c>
      <c r="AH22" s="59"/>
      <c r="AI22" s="60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52"/>
      <c r="B23" s="53"/>
      <c r="C23" s="61" t="s">
        <v>27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4"/>
      <c r="U23" s="65"/>
      <c r="V23" s="64"/>
      <c r="W23" s="65"/>
      <c r="X23" s="64"/>
      <c r="Y23" s="65"/>
      <c r="Z23" s="64"/>
      <c r="AA23" s="65"/>
      <c r="AB23" s="64"/>
      <c r="AC23" s="65"/>
      <c r="AD23" s="64"/>
      <c r="AE23" s="65"/>
      <c r="AF23" s="5" t="s">
        <v>42</v>
      </c>
      <c r="AG23" s="93" t="str">
        <f t="shared" ref="AG23" si="0">IF(SUM(T23:AE23)=0,"",SUM(T23:AE23))</f>
        <v/>
      </c>
      <c r="AH23" s="93"/>
      <c r="AI23" s="94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81</v>
      </c>
    </row>
    <row r="24" spans="1:39" ht="19.5" x14ac:dyDescent="0.45">
      <c r="A24" s="52"/>
      <c r="B24" s="53"/>
      <c r="C24" s="61" t="s">
        <v>46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5"/>
      <c r="V24" s="64"/>
      <c r="W24" s="65"/>
      <c r="X24" s="64"/>
      <c r="Y24" s="65"/>
      <c r="Z24" s="64"/>
      <c r="AA24" s="65"/>
      <c r="AB24" s="64"/>
      <c r="AC24" s="65"/>
      <c r="AD24" s="64"/>
      <c r="AE24" s="65"/>
      <c r="AF24" s="5" t="s">
        <v>43</v>
      </c>
      <c r="AG24" s="93" t="str">
        <f>IF(SUM(T24:AE24)=0,"",SUM(T24:AE24))</f>
        <v/>
      </c>
      <c r="AH24" s="93"/>
      <c r="AI24" s="94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52"/>
      <c r="B25" s="53"/>
      <c r="C25" s="66" t="s">
        <v>44</v>
      </c>
      <c r="D25" s="67"/>
      <c r="E25" s="68"/>
      <c r="F25" s="75" t="s">
        <v>32</v>
      </c>
      <c r="G25" s="76"/>
      <c r="H25" s="76"/>
      <c r="I25" s="77"/>
      <c r="J25" s="78" t="s">
        <v>88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52"/>
      <c r="B26" s="53"/>
      <c r="C26" s="69"/>
      <c r="D26" s="70"/>
      <c r="E26" s="71"/>
      <c r="F26" s="80" t="s">
        <v>28</v>
      </c>
      <c r="G26" s="81"/>
      <c r="H26" s="81"/>
      <c r="I26" s="82"/>
      <c r="J26" s="83" t="s">
        <v>87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K26" s="6"/>
      <c r="AL26" s="10"/>
      <c r="AM26" s="26"/>
    </row>
    <row r="27" spans="1:39" ht="28.5" customHeight="1" thickBot="1" x14ac:dyDescent="0.5">
      <c r="A27" s="52"/>
      <c r="B27" s="53"/>
      <c r="C27" s="69"/>
      <c r="D27" s="70"/>
      <c r="E27" s="71"/>
      <c r="F27" s="85" t="s">
        <v>78</v>
      </c>
      <c r="G27" s="86"/>
      <c r="H27" s="86"/>
      <c r="I27" s="87"/>
      <c r="J27" s="88" t="s">
        <v>89</v>
      </c>
      <c r="K27" s="88"/>
      <c r="L27" s="88"/>
      <c r="M27" s="88"/>
      <c r="N27" s="88"/>
      <c r="O27" s="88"/>
      <c r="P27" s="88"/>
      <c r="Q27" s="88"/>
      <c r="R27" s="88"/>
      <c r="S27" s="88"/>
      <c r="T27" s="89"/>
      <c r="U27" s="90" t="s">
        <v>58</v>
      </c>
      <c r="V27" s="91"/>
      <c r="W27" s="91"/>
      <c r="X27" s="91"/>
      <c r="Y27" s="91"/>
      <c r="Z27" s="91"/>
      <c r="AA27" s="91"/>
      <c r="AB27" s="91"/>
      <c r="AC27" s="92"/>
      <c r="AD27" s="99" t="str">
        <f>IFERROR(ROUND((AG23-AG24)/AG22,4)*100,"")</f>
        <v/>
      </c>
      <c r="AE27" s="99"/>
      <c r="AF27" s="99"/>
      <c r="AG27" s="99"/>
      <c r="AH27" s="140" t="s">
        <v>45</v>
      </c>
      <c r="AI27" s="101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52"/>
      <c r="B28" s="53"/>
      <c r="C28" s="69"/>
      <c r="D28" s="70"/>
      <c r="E28" s="71"/>
      <c r="F28" s="126" t="s">
        <v>33</v>
      </c>
      <c r="G28" s="96"/>
      <c r="H28" s="96"/>
      <c r="I28" s="127"/>
      <c r="J28" s="95" t="s">
        <v>57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 t="s">
        <v>59</v>
      </c>
      <c r="V28" s="97"/>
      <c r="W28" s="97"/>
      <c r="X28" s="97"/>
      <c r="Y28" s="97"/>
      <c r="Z28" s="97"/>
      <c r="AA28" s="97"/>
      <c r="AB28" s="97"/>
      <c r="AC28" s="98"/>
      <c r="AD28" s="41" t="str">
        <f>IFERROR(ROUND(AG23/AG22,4)*100,"")</f>
        <v/>
      </c>
      <c r="AE28" s="42"/>
      <c r="AF28" s="42"/>
      <c r="AG28" s="43"/>
      <c r="AH28" s="102"/>
      <c r="AI28" s="103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52"/>
      <c r="B29" s="53"/>
      <c r="C29" s="69"/>
      <c r="D29" s="70"/>
      <c r="E29" s="71"/>
      <c r="F29" s="35" t="s">
        <v>49</v>
      </c>
      <c r="G29" s="36"/>
      <c r="H29" s="36"/>
      <c r="I29" s="36"/>
      <c r="J29" s="37"/>
      <c r="K29" s="44" t="s">
        <v>80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46"/>
      <c r="AF29" s="46"/>
      <c r="AG29" s="46"/>
      <c r="AH29" s="45"/>
      <c r="AI29" s="47"/>
      <c r="AK29" s="6"/>
      <c r="AL29" s="10"/>
      <c r="AM29" s="26"/>
    </row>
    <row r="30" spans="1:39" ht="9.75" customHeight="1" x14ac:dyDescent="0.45">
      <c r="A30" s="52"/>
      <c r="B30" s="53"/>
      <c r="C30" s="72"/>
      <c r="D30" s="73"/>
      <c r="E30" s="74"/>
      <c r="F30" s="38"/>
      <c r="G30" s="39"/>
      <c r="H30" s="39"/>
      <c r="I30" s="39"/>
      <c r="J30" s="40"/>
      <c r="K30" s="4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9"/>
      <c r="AK30" s="6"/>
      <c r="AL30" s="10"/>
      <c r="AM30" s="26"/>
    </row>
    <row r="31" spans="1:39" x14ac:dyDescent="0.45">
      <c r="A31" s="116"/>
      <c r="B31" s="117"/>
      <c r="C31" s="117"/>
      <c r="D31" s="117"/>
      <c r="E31" s="118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19"/>
      <c r="B32" s="120"/>
      <c r="C32" s="120"/>
      <c r="D32" s="120"/>
      <c r="E32" s="121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50" t="s">
        <v>83</v>
      </c>
      <c r="B33" s="51"/>
      <c r="C33" s="54" t="str">
        <f>A33</f>
        <v>通所介護（地域密着型通所介護含む）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4" t="s">
        <v>41</v>
      </c>
      <c r="AG33" s="59" t="str">
        <f>IF(SUM(T33:AE33)=0,"",SUM(T33:AE33))</f>
        <v/>
      </c>
      <c r="AH33" s="59"/>
      <c r="AI33" s="60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52"/>
      <c r="B34" s="53"/>
      <c r="C34" s="61" t="str">
        <f>$C$23</f>
        <v>うち、紹介率最高法人を位置付けた計画数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5"/>
      <c r="V34" s="64"/>
      <c r="W34" s="65"/>
      <c r="X34" s="64"/>
      <c r="Y34" s="65"/>
      <c r="Z34" s="64"/>
      <c r="AA34" s="65"/>
      <c r="AB34" s="64"/>
      <c r="AC34" s="65"/>
      <c r="AD34" s="64"/>
      <c r="AE34" s="65"/>
      <c r="AF34" s="5" t="s">
        <v>42</v>
      </c>
      <c r="AG34" s="93" t="str">
        <f t="shared" ref="AG34:AG35" si="3">IF(SUM(T34:AE34)=0,"",SUM(T34:AE34))</f>
        <v/>
      </c>
      <c r="AH34" s="93"/>
      <c r="AI34" s="94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52"/>
      <c r="B35" s="53"/>
      <c r="C35" s="61" t="str">
        <f>$C$24</f>
        <v>うち、判定から控除すべき正当な理由がある計画数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4"/>
      <c r="U35" s="65"/>
      <c r="V35" s="64"/>
      <c r="W35" s="65"/>
      <c r="X35" s="64"/>
      <c r="Y35" s="65"/>
      <c r="Z35" s="64"/>
      <c r="AA35" s="65"/>
      <c r="AB35" s="64"/>
      <c r="AC35" s="65"/>
      <c r="AD35" s="64"/>
      <c r="AE35" s="65"/>
      <c r="AF35" s="5" t="s">
        <v>43</v>
      </c>
      <c r="AG35" s="93" t="str">
        <f t="shared" si="3"/>
        <v/>
      </c>
      <c r="AH35" s="93"/>
      <c r="AI35" s="94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52"/>
      <c r="B36" s="53"/>
      <c r="C36" s="66" t="str">
        <f>$C$25</f>
        <v>紹介率
最高法人</v>
      </c>
      <c r="D36" s="67"/>
      <c r="E36" s="68"/>
      <c r="F36" s="75" t="str">
        <f>$F$25</f>
        <v>法人所在地</v>
      </c>
      <c r="G36" s="76"/>
      <c r="H36" s="76"/>
      <c r="I36" s="77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52"/>
      <c r="B37" s="53"/>
      <c r="C37" s="69"/>
      <c r="D37" s="70"/>
      <c r="E37" s="71"/>
      <c r="F37" s="80" t="str">
        <f>$F$26</f>
        <v>法人名</v>
      </c>
      <c r="G37" s="81"/>
      <c r="H37" s="81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K37" s="6"/>
      <c r="AL37" s="10"/>
    </row>
    <row r="38" spans="1:38" ht="24" customHeight="1" thickBot="1" x14ac:dyDescent="0.5">
      <c r="A38" s="52"/>
      <c r="B38" s="53"/>
      <c r="C38" s="69"/>
      <c r="D38" s="70"/>
      <c r="E38" s="71"/>
      <c r="F38" s="85" t="str">
        <f>$F$27</f>
        <v>事業所名</v>
      </c>
      <c r="G38" s="86"/>
      <c r="H38" s="8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90" t="str">
        <f>$U$27</f>
        <v>(控除した場合)(B－C)÷A×１００</v>
      </c>
      <c r="V38" s="91"/>
      <c r="W38" s="91"/>
      <c r="X38" s="91"/>
      <c r="Y38" s="91"/>
      <c r="Z38" s="91"/>
      <c r="AA38" s="91"/>
      <c r="AB38" s="91"/>
      <c r="AC38" s="92"/>
      <c r="AD38" s="99" t="str">
        <f>IFERROR(ROUND((AG34-AG35)/AG33,4)*100,"")</f>
        <v/>
      </c>
      <c r="AE38" s="99"/>
      <c r="AF38" s="99"/>
      <c r="AG38" s="99"/>
      <c r="AH38" s="100" t="s">
        <v>45</v>
      </c>
      <c r="AI38" s="101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52"/>
      <c r="B39" s="53"/>
      <c r="C39" s="69"/>
      <c r="D39" s="70"/>
      <c r="E39" s="71"/>
      <c r="F39" s="126" t="str">
        <f>$F$28</f>
        <v>紹介率</v>
      </c>
      <c r="G39" s="96"/>
      <c r="H39" s="96"/>
      <c r="I39" s="127"/>
      <c r="J39" s="95" t="str">
        <f>$J$28</f>
        <v>※小数点第２位以下四捨五入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 t="str">
        <f>$U$28</f>
        <v>　 (控除前)　　B÷A×１００</v>
      </c>
      <c r="V39" s="97"/>
      <c r="W39" s="97"/>
      <c r="X39" s="97"/>
      <c r="Y39" s="97"/>
      <c r="Z39" s="97"/>
      <c r="AA39" s="97"/>
      <c r="AB39" s="97"/>
      <c r="AC39" s="98"/>
      <c r="AD39" s="41" t="str">
        <f>IFERROR(ROUND(AG34/AG33,4)*100,"")</f>
        <v/>
      </c>
      <c r="AE39" s="42"/>
      <c r="AF39" s="42"/>
      <c r="AG39" s="43"/>
      <c r="AH39" s="102"/>
      <c r="AI39" s="103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52"/>
      <c r="B40" s="53"/>
      <c r="C40" s="69"/>
      <c r="D40" s="70"/>
      <c r="E40" s="71"/>
      <c r="F40" s="35" t="str">
        <f>$F$29</f>
        <v>(Ｃ)欄の内訳</v>
      </c>
      <c r="G40" s="36"/>
      <c r="H40" s="36"/>
      <c r="I40" s="36"/>
      <c r="J40" s="37"/>
      <c r="K40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6"/>
      <c r="AF40" s="46"/>
      <c r="AG40" s="46"/>
      <c r="AH40" s="45"/>
      <c r="AI40" s="47"/>
      <c r="AK40" s="6"/>
      <c r="AL40" s="10"/>
    </row>
    <row r="41" spans="1:38" ht="9.75" customHeight="1" x14ac:dyDescent="0.45">
      <c r="A41" s="52"/>
      <c r="B41" s="53"/>
      <c r="C41" s="72"/>
      <c r="D41" s="73"/>
      <c r="E41" s="74"/>
      <c r="F41" s="38"/>
      <c r="G41" s="39"/>
      <c r="H41" s="39"/>
      <c r="I41" s="39"/>
      <c r="J41" s="40"/>
      <c r="K41" s="48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9"/>
      <c r="AK41" s="6"/>
      <c r="AL41" s="10"/>
    </row>
    <row r="42" spans="1:38" x14ac:dyDescent="0.45">
      <c r="A42" s="116"/>
      <c r="B42" s="117"/>
      <c r="C42" s="117"/>
      <c r="D42" s="117"/>
      <c r="E42" s="11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3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19"/>
      <c r="B43" s="120"/>
      <c r="C43" s="120"/>
      <c r="D43" s="120"/>
      <c r="E43" s="121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50" t="s">
        <v>47</v>
      </c>
      <c r="B44" s="51"/>
      <c r="C44" s="54" t="str">
        <f>A44</f>
        <v>福祉用具貸与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7"/>
      <c r="U44" s="58"/>
      <c r="V44" s="57"/>
      <c r="W44" s="58"/>
      <c r="X44" s="57"/>
      <c r="Y44" s="58"/>
      <c r="Z44" s="57"/>
      <c r="AA44" s="58"/>
      <c r="AB44" s="57"/>
      <c r="AC44" s="58"/>
      <c r="AD44" s="57"/>
      <c r="AE44" s="58"/>
      <c r="AF44" s="4" t="s">
        <v>41</v>
      </c>
      <c r="AG44" s="59" t="str">
        <f>IF(SUM(T44:AE44)=0,"",SUM(T44:AE44))</f>
        <v/>
      </c>
      <c r="AH44" s="59"/>
      <c r="AI44" s="60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52"/>
      <c r="B45" s="53"/>
      <c r="C45" s="61" t="str">
        <f>$C$23</f>
        <v>うち、紹介率最高法人を位置付けた計画数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64"/>
      <c r="U45" s="65"/>
      <c r="V45" s="64"/>
      <c r="W45" s="65"/>
      <c r="X45" s="64"/>
      <c r="Y45" s="65"/>
      <c r="Z45" s="64"/>
      <c r="AA45" s="65"/>
      <c r="AB45" s="64"/>
      <c r="AC45" s="65"/>
      <c r="AD45" s="64"/>
      <c r="AE45" s="65"/>
      <c r="AF45" s="5" t="s">
        <v>42</v>
      </c>
      <c r="AG45" s="93" t="str">
        <f t="shared" ref="AG45:AG46" si="18">IF(SUM(T45:AE45)=0,"",SUM(T45:AE45))</f>
        <v/>
      </c>
      <c r="AH45" s="93"/>
      <c r="AI45" s="94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52"/>
      <c r="B46" s="53"/>
      <c r="C46" s="61" t="str">
        <f>$C$24</f>
        <v>うち、判定から控除すべき正当な理由がある計画数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4"/>
      <c r="U46" s="65"/>
      <c r="V46" s="64"/>
      <c r="W46" s="65"/>
      <c r="X46" s="64"/>
      <c r="Y46" s="65"/>
      <c r="Z46" s="64"/>
      <c r="AA46" s="65"/>
      <c r="AB46" s="64"/>
      <c r="AC46" s="65"/>
      <c r="AD46" s="64"/>
      <c r="AE46" s="65"/>
      <c r="AF46" s="5" t="s">
        <v>43</v>
      </c>
      <c r="AG46" s="93" t="str">
        <f t="shared" si="18"/>
        <v/>
      </c>
      <c r="AH46" s="93"/>
      <c r="AI46" s="94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52"/>
      <c r="B47" s="53"/>
      <c r="C47" s="66" t="str">
        <f>$C$25</f>
        <v>紹介率
最高法人</v>
      </c>
      <c r="D47" s="67"/>
      <c r="E47" s="68"/>
      <c r="F47" s="75" t="str">
        <f>$F$25</f>
        <v>法人所在地</v>
      </c>
      <c r="G47" s="76"/>
      <c r="H47" s="76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52"/>
      <c r="B48" s="53"/>
      <c r="C48" s="69"/>
      <c r="D48" s="70"/>
      <c r="E48" s="71"/>
      <c r="F48" s="80" t="str">
        <f>$F$26</f>
        <v>法人名</v>
      </c>
      <c r="G48" s="81"/>
      <c r="H48" s="81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K48" s="6"/>
      <c r="AL48" s="10"/>
    </row>
    <row r="49" spans="1:38" ht="24" customHeight="1" thickBot="1" x14ac:dyDescent="0.5">
      <c r="A49" s="52"/>
      <c r="B49" s="53"/>
      <c r="C49" s="69"/>
      <c r="D49" s="70"/>
      <c r="E49" s="71"/>
      <c r="F49" s="85" t="str">
        <f>$F$27</f>
        <v>事業所名</v>
      </c>
      <c r="G49" s="86"/>
      <c r="H49" s="86"/>
      <c r="I49" s="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 t="str">
        <f>$U$27</f>
        <v>(控除した場合)(B－C)÷A×１００</v>
      </c>
      <c r="V49" s="91"/>
      <c r="W49" s="91"/>
      <c r="X49" s="91"/>
      <c r="Y49" s="91"/>
      <c r="Z49" s="91"/>
      <c r="AA49" s="91"/>
      <c r="AB49" s="91"/>
      <c r="AC49" s="92"/>
      <c r="AD49" s="99" t="str">
        <f>IFERROR(ROUND((AG45-AG46)/AG44,4)*100,"")</f>
        <v/>
      </c>
      <c r="AE49" s="99"/>
      <c r="AF49" s="99"/>
      <c r="AG49" s="99"/>
      <c r="AH49" s="100" t="s">
        <v>45</v>
      </c>
      <c r="AI49" s="101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52"/>
      <c r="B50" s="53"/>
      <c r="C50" s="69"/>
      <c r="D50" s="70"/>
      <c r="E50" s="71"/>
      <c r="F50" s="126" t="str">
        <f>$F$28</f>
        <v>紹介率</v>
      </c>
      <c r="G50" s="96"/>
      <c r="H50" s="96"/>
      <c r="I50" s="127"/>
      <c r="J50" s="95" t="str">
        <f>$J$28</f>
        <v>※小数点第２位以下四捨五入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7" t="str">
        <f>$U$28</f>
        <v>　 (控除前)　　B÷A×１００</v>
      </c>
      <c r="V50" s="97"/>
      <c r="W50" s="97"/>
      <c r="X50" s="97"/>
      <c r="Y50" s="97"/>
      <c r="Z50" s="97"/>
      <c r="AA50" s="97"/>
      <c r="AB50" s="97"/>
      <c r="AC50" s="98"/>
      <c r="AD50" s="41" t="str">
        <f>IFERROR(ROUND(AG45/AG44,4)*100,"")</f>
        <v/>
      </c>
      <c r="AE50" s="42"/>
      <c r="AF50" s="42"/>
      <c r="AG50" s="43"/>
      <c r="AH50" s="102"/>
      <c r="AI50" s="103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52"/>
      <c r="B51" s="53"/>
      <c r="C51" s="69"/>
      <c r="D51" s="70"/>
      <c r="E51" s="71"/>
      <c r="F51" s="35" t="str">
        <f>$F$29</f>
        <v>(Ｃ)欄の内訳</v>
      </c>
      <c r="G51" s="36"/>
      <c r="H51" s="36"/>
      <c r="I51" s="36"/>
      <c r="J51" s="37"/>
      <c r="K51" s="4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6"/>
      <c r="AF51" s="46"/>
      <c r="AG51" s="46"/>
      <c r="AH51" s="45"/>
      <c r="AI51" s="47"/>
      <c r="AK51" s="6"/>
      <c r="AL51" s="10"/>
    </row>
    <row r="52" spans="1:38" ht="9.75" customHeight="1" x14ac:dyDescent="0.45">
      <c r="A52" s="52"/>
      <c r="B52" s="53"/>
      <c r="C52" s="72"/>
      <c r="D52" s="73"/>
      <c r="E52" s="74"/>
      <c r="F52" s="38"/>
      <c r="G52" s="39"/>
      <c r="H52" s="39"/>
      <c r="I52" s="39"/>
      <c r="J52" s="40"/>
      <c r="K52" s="4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9"/>
      <c r="AK52" s="6"/>
      <c r="AL52" s="10"/>
    </row>
    <row r="53" spans="1:38" x14ac:dyDescent="0.45">
      <c r="A53" s="116"/>
      <c r="B53" s="117"/>
      <c r="C53" s="117"/>
      <c r="D53" s="117"/>
      <c r="E53" s="118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3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19"/>
      <c r="B54" s="120"/>
      <c r="C54" s="120"/>
      <c r="D54" s="120"/>
      <c r="E54" s="121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5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50</v>
      </c>
      <c r="D58" s="26"/>
      <c r="E58" s="26"/>
      <c r="F58" s="26"/>
      <c r="G58" s="26"/>
      <c r="H58" s="26"/>
      <c r="I58" s="26"/>
      <c r="J58" s="113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5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04" t="s">
        <v>82</v>
      </c>
      <c r="B60" s="105"/>
      <c r="C60" s="105"/>
      <c r="D60" s="105"/>
      <c r="E60" s="106"/>
      <c r="F60" s="128" t="str">
        <f>AK27</f>
        <v/>
      </c>
      <c r="G60" s="129"/>
      <c r="H60" s="129"/>
      <c r="I60" s="129"/>
      <c r="J60" s="129"/>
      <c r="K60" s="134" t="str">
        <f>AK23</f>
        <v/>
      </c>
      <c r="L60" s="134"/>
      <c r="M60" s="134"/>
      <c r="N60" s="134"/>
      <c r="O60" s="135"/>
      <c r="P60" s="128" t="str">
        <f>AK38</f>
        <v/>
      </c>
      <c r="Q60" s="129"/>
      <c r="R60" s="129"/>
      <c r="S60" s="129"/>
      <c r="T60" s="129"/>
      <c r="U60" s="134" t="str">
        <f>AK34</f>
        <v/>
      </c>
      <c r="V60" s="134"/>
      <c r="W60" s="134"/>
      <c r="X60" s="134"/>
      <c r="Y60" s="135"/>
      <c r="Z60" s="128" t="str">
        <f>AK49</f>
        <v/>
      </c>
      <c r="AA60" s="129"/>
      <c r="AB60" s="129"/>
      <c r="AC60" s="129"/>
      <c r="AD60" s="129"/>
      <c r="AE60" s="134" t="str">
        <f>AK45</f>
        <v/>
      </c>
      <c r="AF60" s="134"/>
      <c r="AG60" s="134"/>
      <c r="AH60" s="134"/>
      <c r="AI60" s="135"/>
      <c r="AK60" s="13" t="str">
        <f>IF(J58="","","W")</f>
        <v/>
      </c>
      <c r="AL60" s="26" t="s">
        <v>71</v>
      </c>
    </row>
    <row r="61" spans="1:38" x14ac:dyDescent="0.45">
      <c r="A61" s="107"/>
      <c r="B61" s="108"/>
      <c r="C61" s="108"/>
      <c r="D61" s="108"/>
      <c r="E61" s="109"/>
      <c r="F61" s="130"/>
      <c r="G61" s="131"/>
      <c r="H61" s="131"/>
      <c r="I61" s="131"/>
      <c r="J61" s="131"/>
      <c r="K61" s="136"/>
      <c r="L61" s="136"/>
      <c r="M61" s="136"/>
      <c r="N61" s="136"/>
      <c r="O61" s="137"/>
      <c r="P61" s="130"/>
      <c r="Q61" s="131"/>
      <c r="R61" s="131"/>
      <c r="S61" s="131"/>
      <c r="T61" s="131"/>
      <c r="U61" s="136"/>
      <c r="V61" s="136"/>
      <c r="W61" s="136"/>
      <c r="X61" s="136"/>
      <c r="Y61" s="137"/>
      <c r="Z61" s="130"/>
      <c r="AA61" s="131"/>
      <c r="AB61" s="131"/>
      <c r="AC61" s="131"/>
      <c r="AD61" s="131"/>
      <c r="AE61" s="136"/>
      <c r="AF61" s="136"/>
      <c r="AG61" s="136"/>
      <c r="AH61" s="136"/>
      <c r="AI61" s="137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10"/>
      <c r="B62" s="111"/>
      <c r="C62" s="111"/>
      <c r="D62" s="111"/>
      <c r="E62" s="112"/>
      <c r="F62" s="132"/>
      <c r="G62" s="133"/>
      <c r="H62" s="133"/>
      <c r="I62" s="133"/>
      <c r="J62" s="133"/>
      <c r="K62" s="138"/>
      <c r="L62" s="138"/>
      <c r="M62" s="138"/>
      <c r="N62" s="138"/>
      <c r="O62" s="139"/>
      <c r="P62" s="132"/>
      <c r="Q62" s="133"/>
      <c r="R62" s="133"/>
      <c r="S62" s="133"/>
      <c r="T62" s="133"/>
      <c r="U62" s="138"/>
      <c r="V62" s="138"/>
      <c r="W62" s="138"/>
      <c r="X62" s="138"/>
      <c r="Y62" s="139"/>
      <c r="Z62" s="132"/>
      <c r="AA62" s="133"/>
      <c r="AB62" s="133"/>
      <c r="AC62" s="133"/>
      <c r="AD62" s="133"/>
      <c r="AE62" s="138"/>
      <c r="AF62" s="138"/>
      <c r="AG62" s="138"/>
      <c r="AH62" s="138"/>
      <c r="AI62" s="139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165" t="str">
        <f>IF(AK62&gt;0,AK65,IF(AK4=3,"",IF(AK21=1,AK66,IF(AK61=0,AK66,AK67))))</f>
        <v/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K65" s="9" t="s">
        <v>84</v>
      </c>
    </row>
    <row r="66" spans="1:37" x14ac:dyDescent="0.4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K66" s="9" t="s">
        <v>85</v>
      </c>
    </row>
    <row r="67" spans="1:37" x14ac:dyDescent="0.45">
      <c r="AK67" s="9" t="s">
        <v>86</v>
      </c>
    </row>
    <row r="69" spans="1:37" x14ac:dyDescent="0.45">
      <c r="AK69" s="9" t="s">
        <v>85</v>
      </c>
    </row>
  </sheetData>
  <sheetProtection password="A9BA" sheet="1" objects="1" scenarios="1" selectLockedCells="1"/>
  <mergeCells count="187"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3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  <dataValidation type="list" allowBlank="1" showInputMessage="1" showErrorMessage="1" sqref="Y4 E19:F20">
      <formula1>"平成,令和"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2019-09-10T02:32:48Z</dcterms:modified>
</cp:coreProperties>
</file>